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U:\EDIS Original Subs &amp; Reviews with reviewer info removed\"/>
    </mc:Choice>
  </mc:AlternateContent>
  <xr:revisionPtr revIDLastSave="0" documentId="8_{11D5E6F5-5716-40A3-BCA1-E11DDC453C3D}" xr6:coauthVersionLast="47" xr6:coauthVersionMax="47" xr10:uidLastSave="{00000000-0000-0000-0000-000000000000}"/>
  <bookViews>
    <workbookView xWindow="-19320" yWindow="-120" windowWidth="19440" windowHeight="15000" xr2:uid="{00000000-000D-0000-FFFF-FFFF00000000}"/>
  </bookViews>
  <sheets>
    <sheet name="Calculator" sheetId="8" r:id="rId1"/>
    <sheet name="Impact" sheetId="5" r:id="rId2"/>
  </sheets>
  <definedNames>
    <definedName name="Coun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8" l="1"/>
  <c r="G46" i="8" s="1"/>
  <c r="H46" i="8" s="1"/>
  <c r="F43" i="8"/>
  <c r="G43" i="8" s="1"/>
  <c r="F40" i="8"/>
  <c r="G40" i="8" s="1"/>
  <c r="H40" i="8" s="1"/>
  <c r="F37" i="8"/>
  <c r="G37" i="8" s="1"/>
  <c r="F34" i="8"/>
  <c r="G34" i="8" s="1"/>
  <c r="H34" i="8" s="1"/>
  <c r="F31" i="8"/>
  <c r="G31" i="8" s="1"/>
  <c r="H31" i="8" s="1"/>
  <c r="F28" i="8"/>
  <c r="G28" i="8" s="1"/>
  <c r="H28" i="8" s="1"/>
  <c r="F25" i="8"/>
  <c r="G25" i="8" s="1"/>
  <c r="H25" i="8" s="1"/>
  <c r="F22" i="8"/>
  <c r="G22" i="8" s="1"/>
  <c r="H22" i="8" s="1"/>
  <c r="F19" i="8"/>
  <c r="G19" i="8" s="1"/>
  <c r="F16" i="8"/>
  <c r="G16" i="8" s="1"/>
  <c r="I37" i="8" l="1"/>
  <c r="H37" i="8"/>
  <c r="J19" i="8"/>
  <c r="H19" i="8"/>
  <c r="I43" i="8"/>
  <c r="H43" i="8"/>
  <c r="H16" i="8"/>
  <c r="E3" i="5"/>
  <c r="J37" i="8"/>
  <c r="J34" i="8"/>
  <c r="I34" i="8"/>
  <c r="J16" i="8"/>
  <c r="I16" i="8"/>
  <c r="J22" i="8"/>
  <c r="I22" i="8"/>
  <c r="J25" i="8"/>
  <c r="I25" i="8"/>
  <c r="J40" i="8"/>
  <c r="I40" i="8"/>
  <c r="J46" i="8"/>
  <c r="I46" i="8"/>
  <c r="I28" i="8"/>
  <c r="J28" i="8"/>
  <c r="J31" i="8"/>
  <c r="I31" i="8"/>
  <c r="J43" i="8"/>
  <c r="I19" i="8"/>
  <c r="E4" i="5" l="1"/>
  <c r="E6" i="5"/>
  <c r="E5" i="5"/>
</calcChain>
</file>

<file path=xl/sharedStrings.xml><?xml version="1.0" encoding="utf-8"?>
<sst xmlns="http://schemas.openxmlformats.org/spreadsheetml/2006/main" count="43" uniqueCount="43">
  <si>
    <t>Behavior</t>
  </si>
  <si>
    <t>Households Supplied for One Year</t>
  </si>
  <si>
    <t>Annual Water Delivery Savings in Dollars</t>
  </si>
  <si>
    <t>Install expanding disk interrupt rain sensor</t>
  </si>
  <si>
    <t>Calibrate sprinkler system to deliver 1/2" or 3/4" water instead of 1"</t>
  </si>
  <si>
    <t>Use UF/IFAS recommendations and calibrate sprinkler system to replace 60% ET instead of 100%</t>
  </si>
  <si>
    <t>Install soil moisture sensor or evapotranspiration controller</t>
  </si>
  <si>
    <t>Convert turfgrass area to landscaped bed with micro irrgation</t>
  </si>
  <si>
    <t>Convert spray head nozzles to multi-stream, multi-trajectory (MSMT) nozzles</t>
  </si>
  <si>
    <t>Install pressure compensating heads</t>
  </si>
  <si>
    <t>Reduce irrigation from 3 days/week to 2 days/week</t>
  </si>
  <si>
    <t>Reduce irrigation from 7 days/week to 2 days/week</t>
  </si>
  <si>
    <t>Reduce irrigation frequency during the winter (Skip a Week)</t>
  </si>
  <si>
    <t>Reduce irrigation frequency during the summer</t>
  </si>
  <si>
    <t>Average Water Savings (gal/1,000 sq. ft./yr) due to Adoption of a Behavior</t>
  </si>
  <si>
    <t>Instructions</t>
  </si>
  <si>
    <t>To use this spreadsheet for your program you need to do four things and Excel program will do rest automatically for you:</t>
  </si>
  <si>
    <t>(#1.) Please either input a unit water price/1000 gal, or select an estimate. Please stick to one to make the calculator work. The input will take precedent.</t>
  </si>
  <si>
    <t>(#3.) Input the number of Participants Adopting each Behavior</t>
  </si>
  <si>
    <t>Impact Statement</t>
  </si>
  <si>
    <t>This is enough water to supply nearly</t>
  </si>
  <si>
    <t>This water savings is valued annually at a total of</t>
  </si>
  <si>
    <t>and</t>
  </si>
  <si>
    <t>gallons of water annually, based on Extension clients' reported behavior change.</t>
  </si>
  <si>
    <t>households with water per year [based on the average 88,000 thousand gallons per household per year].</t>
  </si>
  <si>
    <t>in water delivery costs for utilities [based on the average cost of $2.60 per 1,000 gallons in delivery costs] statewide.</t>
  </si>
  <si>
    <t>(#2.) Input Average Square Footage of Irrigated Landscape per Participant (Leave as 4,400 if unknown)</t>
  </si>
  <si>
    <t>(OPTIONAL) (#4.) Input the average percentage of turfgrass converted to landscaped bed with micro irrigation ↓</t>
  </si>
  <si>
    <t>For more information, see:</t>
  </si>
  <si>
    <t>● Initiative #2 Water Conservation Plan of Action</t>
  </si>
  <si>
    <t>● Estimated Water Savings Potential of Florida-Friendly Landscaping Activities</t>
  </si>
  <si>
    <t>● Estimating Benefits of Residential Outdoor Water Conservation: A Step-by-Step Guide</t>
  </si>
  <si>
    <t>in water bill savings for participating households [based on the user inputted price, or the average price by county and bill type].</t>
  </si>
  <si>
    <t>Total Sq. Footage of all Participants' Irrigated Lawn/Landscape</t>
  </si>
  <si>
    <t>Total Annual Water Savings (gallons) for all participants</t>
  </si>
  <si>
    <t>Annual Water Savings (gallons) per participant</t>
  </si>
  <si>
    <t>In Florida in [year], [your program] efforts resulted in a combined estimated water savings of</t>
    <phoneticPr fontId="7" type="noConversion"/>
  </si>
  <si>
    <t>Statewide Average value (per thousand gallons)</t>
  </si>
  <si>
    <r>
      <rPr>
        <b/>
        <sz val="14"/>
        <color theme="1"/>
        <rFont val="Aptos Narrow"/>
        <family val="2"/>
        <scheme val="minor"/>
      </rPr>
      <t>1)</t>
    </r>
    <r>
      <rPr>
        <sz val="14"/>
        <color theme="1"/>
        <rFont val="Aptos Narrow"/>
        <family val="2"/>
        <scheme val="minor"/>
      </rPr>
      <t xml:space="preserve"> Input a unit water price per 1,000 gallons. We recommend using $5.03 per 1,000 gallons if only water bill savings are considered. For counties classified as special cases, we recommend using $12.75 to account for combined water and wastewater bill savings.</t>
    </r>
  </si>
  <si>
    <r>
      <rPr>
        <b/>
        <sz val="14"/>
        <color theme="1"/>
        <rFont val="Aptos Narrow"/>
        <family val="2"/>
        <scheme val="minor"/>
      </rPr>
      <t xml:space="preserve"> 2)</t>
    </r>
    <r>
      <rPr>
        <sz val="14"/>
        <color theme="1"/>
        <rFont val="Aptos Narrow"/>
        <family val="2"/>
        <scheme val="minor"/>
      </rPr>
      <t xml:space="preserve"> Input the irrigated lawn/landscape sq. footage for your audiences, use your own sq. footage if you have data on average sq. footage of your audiences and update the cell with that number otherwise leave the value (average landscape for Florida residents).</t>
    </r>
  </si>
  <si>
    <r>
      <rPr>
        <b/>
        <sz val="14"/>
        <color theme="1"/>
        <rFont val="Aptos Narrow"/>
        <family val="2"/>
        <scheme val="minor"/>
      </rPr>
      <t xml:space="preserve"> 3)</t>
    </r>
    <r>
      <rPr>
        <sz val="14"/>
        <color theme="1"/>
        <rFont val="Aptos Narrow"/>
        <family val="2"/>
        <scheme val="minor"/>
      </rPr>
      <t xml:space="preserve"> After updating the price of water and square footage, if applicable, move on to column with "No. of Participants Adopted the Behavior" (#3) and input the number of participants for each behavior.</t>
    </r>
  </si>
  <si>
    <r>
      <rPr>
        <b/>
        <sz val="14"/>
        <color theme="1"/>
        <rFont val="Aptos Narrow"/>
        <family val="2"/>
        <scheme val="minor"/>
      </rPr>
      <t>4)</t>
    </r>
    <r>
      <rPr>
        <sz val="14"/>
        <color theme="1"/>
        <rFont val="Aptos Narrow"/>
        <family val="2"/>
        <scheme val="minor"/>
      </rPr>
      <t xml:space="preserve"> If converting turfgrass was a behavior, input the average percentage converted.</t>
    </r>
  </si>
  <si>
    <r>
      <rPr>
        <b/>
        <u/>
        <sz val="14"/>
        <color theme="1"/>
        <rFont val="Aptos Narrow"/>
        <family val="2"/>
        <scheme val="minor"/>
      </rPr>
      <t>A caution</t>
    </r>
    <r>
      <rPr>
        <sz val="14"/>
        <color theme="1"/>
        <rFont val="Aptos Narrow"/>
        <family val="2"/>
        <scheme val="minor"/>
      </rPr>
      <t>: Water-savings figures associated with the adoption of multiple behavior changes are unavailable. As a conservative estimate, we recommend calculating savings based on the single behavior change that results in the greatest water savings.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</si>
</sst>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font>
      <sz val="11"/>
      <color theme="1"/>
      <name val="Aptos Narrow"/>
      <family val="2"/>
      <scheme val="minor"/>
    </font>
    <font>
      <sz val="11"/>
      <color theme="1"/>
      <name val="Aptos Narrow"/>
      <family val="2"/>
      <scheme val="minor"/>
    </font>
    <font>
      <sz val="14"/>
      <color theme="1"/>
      <name val="Aptos Narrow"/>
      <family val="2"/>
      <scheme val="minor"/>
    </font>
    <font>
      <b/>
      <sz val="20"/>
      <color theme="1"/>
      <name val="Aptos Narrow"/>
      <family val="2"/>
      <scheme val="minor"/>
    </font>
    <font>
      <sz val="18"/>
      <color theme="1"/>
      <name val="Aptos Narrow"/>
      <family val="2"/>
      <scheme val="minor"/>
    </font>
    <font>
      <u/>
      <sz val="11"/>
      <color theme="10"/>
      <name val="Aptos Narrow"/>
      <family val="2"/>
      <scheme val="minor"/>
    </font>
    <font>
      <u/>
      <sz val="18"/>
      <color theme="10"/>
      <name val="Aptos Narrow"/>
      <family val="2"/>
      <scheme val="minor"/>
    </font>
    <font>
      <sz val="9"/>
      <name val="Aptos Narrow"/>
      <family val="3"/>
      <charset val="134"/>
      <scheme val="minor"/>
    </font>
    <font>
      <b/>
      <sz val="14"/>
      <color theme="1"/>
      <name val="Aptos Narrow"/>
      <family val="2"/>
      <scheme val="minor"/>
    </font>
    <font>
      <sz val="14"/>
      <color theme="1"/>
      <name val="Arial Hebrew"/>
      <charset val="177"/>
    </font>
    <font>
      <b/>
      <u/>
      <sz val="14"/>
      <color theme="1"/>
      <name val="Aptos Narrow"/>
      <family val="2"/>
      <scheme val="minor"/>
    </font>
  </fonts>
  <fills count="12">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2"/>
        <bgColor indexed="64"/>
      </patternFill>
    </fill>
    <fill>
      <patternFill patternType="solid">
        <fgColor theme="3" tint="0.89999084444715716"/>
        <bgColor indexed="64"/>
      </patternFill>
    </fill>
    <fill>
      <patternFill patternType="solid">
        <fgColor theme="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F8D5FB"/>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118">
    <xf numFmtId="0" fontId="0" fillId="0" borderId="0" xfId="0"/>
    <xf numFmtId="0" fontId="3" fillId="8" borderId="28" xfId="0" applyFont="1" applyFill="1" applyBorder="1"/>
    <xf numFmtId="3" fontId="4" fillId="5" borderId="28" xfId="0" applyNumberFormat="1" applyFont="1" applyFill="1" applyBorder="1" applyAlignment="1">
      <alignment horizontal="center" vertical="center"/>
    </xf>
    <xf numFmtId="0" fontId="4" fillId="10" borderId="28" xfId="0" applyFont="1" applyFill="1" applyBorder="1" applyAlignment="1">
      <alignment horizontal="center" vertical="center"/>
    </xf>
    <xf numFmtId="164" fontId="4" fillId="7" borderId="28" xfId="0" applyNumberFormat="1" applyFont="1" applyFill="1" applyBorder="1" applyAlignment="1">
      <alignment horizontal="center" vertical="center"/>
    </xf>
    <xf numFmtId="164" fontId="4" fillId="9" borderId="28" xfId="0" applyNumberFormat="1" applyFont="1" applyFill="1" applyBorder="1" applyAlignment="1">
      <alignment horizontal="center" vertical="center"/>
    </xf>
    <xf numFmtId="0" fontId="2" fillId="0" borderId="0" xfId="0" applyFont="1"/>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center" vertical="center" wrapText="1"/>
    </xf>
    <xf numFmtId="0" fontId="8"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0" xfId="0" applyFont="1" applyAlignment="1">
      <alignment wrapText="1"/>
    </xf>
    <xf numFmtId="0" fontId="2" fillId="6" borderId="0" xfId="0" applyFont="1" applyFill="1"/>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5" borderId="13" xfId="0" applyNumberFormat="1"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9" xfId="0" applyFont="1" applyFill="1" applyBorder="1" applyAlignment="1">
      <alignment horizontal="center" vertical="center" wrapText="1"/>
    </xf>
    <xf numFmtId="3" fontId="2" fillId="5" borderId="11" xfId="0" applyNumberFormat="1" applyFont="1" applyFill="1" applyBorder="1" applyAlignment="1">
      <alignment horizontal="center" vertical="center"/>
    </xf>
    <xf numFmtId="3" fontId="2" fillId="5" borderId="12" xfId="0" applyNumberFormat="1" applyFont="1" applyFill="1" applyBorder="1" applyAlignment="1">
      <alignment horizontal="center" vertical="center"/>
    </xf>
    <xf numFmtId="3" fontId="2" fillId="5" borderId="13"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2" xfId="0" applyFont="1" applyFill="1" applyBorder="1" applyAlignment="1">
      <alignment horizontal="center" wrapText="1"/>
    </xf>
    <xf numFmtId="0" fontId="8" fillId="4" borderId="10" xfId="0" applyFont="1" applyFill="1" applyBorder="1" applyAlignment="1">
      <alignment horizontal="center" wrapText="1"/>
    </xf>
    <xf numFmtId="0" fontId="8" fillId="4" borderId="3" xfId="0" applyFont="1" applyFill="1" applyBorder="1" applyAlignment="1">
      <alignment horizontal="center" wrapText="1"/>
    </xf>
    <xf numFmtId="0" fontId="8" fillId="4" borderId="8" xfId="0" applyFont="1" applyFill="1" applyBorder="1" applyAlignment="1">
      <alignment horizontal="center" wrapText="1"/>
    </xf>
    <xf numFmtId="0" fontId="8" fillId="4" borderId="4" xfId="0" applyFont="1" applyFill="1" applyBorder="1" applyAlignment="1">
      <alignment horizontal="center" wrapText="1"/>
    </xf>
    <xf numFmtId="0" fontId="8" fillId="4" borderId="9" xfId="0" applyFont="1" applyFill="1" applyBorder="1" applyAlignment="1">
      <alignment horizontal="center" wrapText="1"/>
    </xf>
    <xf numFmtId="9" fontId="2" fillId="2" borderId="16" xfId="1" applyFont="1" applyFill="1" applyBorder="1" applyAlignment="1">
      <alignment horizontal="center" vertical="center"/>
    </xf>
    <xf numFmtId="9" fontId="2" fillId="2" borderId="17" xfId="1" applyFont="1" applyFill="1" applyBorder="1" applyAlignment="1">
      <alignment horizontal="center" vertical="center"/>
    </xf>
    <xf numFmtId="9" fontId="2" fillId="2" borderId="18" xfId="1" applyFont="1" applyFill="1" applyBorder="1" applyAlignment="1">
      <alignment horizontal="center" vertical="center"/>
    </xf>
    <xf numFmtId="0" fontId="2" fillId="8" borderId="22" xfId="0" applyFont="1" applyFill="1" applyBorder="1" applyAlignment="1">
      <alignment horizontal="left" vertical="center" wrapText="1"/>
    </xf>
    <xf numFmtId="0" fontId="2" fillId="8" borderId="0" xfId="0" applyFont="1" applyFill="1" applyAlignment="1">
      <alignment horizontal="left" vertical="center" wrapText="1"/>
    </xf>
    <xf numFmtId="0" fontId="2" fillId="8" borderId="23"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25"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34" xfId="0" applyFont="1" applyFill="1" applyBorder="1" applyAlignment="1">
      <alignment horizontal="left" vertical="center" wrapText="1"/>
    </xf>
    <xf numFmtId="0" fontId="2" fillId="8" borderId="30"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2" fillId="8" borderId="32" xfId="0" applyFont="1" applyFill="1" applyBorder="1" applyAlignment="1">
      <alignment horizontal="left" vertical="center" wrapText="1"/>
    </xf>
    <xf numFmtId="0" fontId="2" fillId="8" borderId="31" xfId="0" applyFont="1" applyFill="1" applyBorder="1" applyAlignment="1">
      <alignment horizontal="left" vertical="center" wrapText="1"/>
    </xf>
    <xf numFmtId="0" fontId="2" fillId="8" borderId="33" xfId="0" applyFont="1" applyFill="1" applyBorder="1" applyAlignment="1">
      <alignment horizontal="left" vertical="center" wrapText="1"/>
    </xf>
    <xf numFmtId="3" fontId="2" fillId="5" borderId="14"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8" borderId="19" xfId="0" applyFont="1" applyFill="1" applyBorder="1" applyAlignment="1">
      <alignment horizontal="left" vertical="center" wrapText="1"/>
    </xf>
    <xf numFmtId="0" fontId="2" fillId="8" borderId="20"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0" borderId="0" xfId="0" applyFont="1" applyAlignment="1">
      <alignment horizontal="center" vertical="center"/>
    </xf>
    <xf numFmtId="0" fontId="8" fillId="8" borderId="19"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24"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8" fillId="4" borderId="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23"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2" xfId="0" applyFont="1" applyFill="1" applyBorder="1" applyAlignment="1">
      <alignment horizontal="center" vertical="center" wrapText="1"/>
    </xf>
    <xf numFmtId="164" fontId="2" fillId="2" borderId="16"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3" fontId="2" fillId="2" borderId="20" xfId="0" applyNumberFormat="1" applyFont="1" applyFill="1" applyBorder="1" applyAlignment="1">
      <alignment horizontal="center" vertical="center"/>
    </xf>
    <xf numFmtId="3" fontId="2" fillId="2" borderId="21"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3" fontId="2" fillId="2" borderId="23" xfId="0" applyNumberFormat="1" applyFont="1" applyFill="1" applyBorder="1" applyAlignment="1">
      <alignment horizontal="center" vertical="center"/>
    </xf>
    <xf numFmtId="3" fontId="2" fillId="2" borderId="25" xfId="0" applyNumberFormat="1" applyFont="1" applyFill="1" applyBorder="1" applyAlignment="1">
      <alignment horizontal="center" vertical="center"/>
    </xf>
    <xf numFmtId="3" fontId="2" fillId="2" borderId="26" xfId="0" applyNumberFormat="1" applyFont="1" applyFill="1" applyBorder="1" applyAlignment="1">
      <alignment horizontal="center" vertical="center"/>
    </xf>
    <xf numFmtId="0" fontId="8" fillId="0" borderId="0" xfId="0" applyFont="1" applyAlignment="1">
      <alignment horizontal="center" vertical="center" wrapText="1"/>
    </xf>
    <xf numFmtId="164" fontId="2" fillId="0" borderId="0" xfId="0" applyNumberFormat="1" applyFont="1" applyAlignment="1">
      <alignment horizontal="center" vertical="center"/>
    </xf>
    <xf numFmtId="0" fontId="2" fillId="0" borderId="0" xfId="0" applyFont="1" applyAlignment="1">
      <alignment horizontal="center" vertical="center" wrapText="1"/>
    </xf>
    <xf numFmtId="0" fontId="4" fillId="9" borderId="27"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10" borderId="28" xfId="0" applyFont="1" applyFill="1" applyBorder="1" applyAlignment="1">
      <alignment horizontal="center" vertical="center" wrapText="1"/>
    </xf>
    <xf numFmtId="0" fontId="4" fillId="10" borderId="29"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9" borderId="29" xfId="0" applyFont="1" applyFill="1" applyBorder="1" applyAlignment="1">
      <alignment horizontal="center" vertical="center" wrapText="1"/>
    </xf>
    <xf numFmtId="0" fontId="4" fillId="11" borderId="19" xfId="0" applyFont="1" applyFill="1" applyBorder="1" applyAlignment="1">
      <alignment horizontal="center" wrapText="1"/>
    </xf>
    <xf numFmtId="0" fontId="4" fillId="11" borderId="20" xfId="0" applyFont="1" applyFill="1" applyBorder="1" applyAlignment="1">
      <alignment horizontal="center" wrapText="1"/>
    </xf>
    <xf numFmtId="0" fontId="4" fillId="11" borderId="21" xfId="0" applyFont="1" applyFill="1" applyBorder="1" applyAlignment="1">
      <alignment horizontal="center" wrapText="1"/>
    </xf>
    <xf numFmtId="0" fontId="6" fillId="11" borderId="22" xfId="2" applyFont="1" applyFill="1" applyBorder="1" applyAlignment="1">
      <alignment horizontal="left" vertical="center" wrapText="1"/>
    </xf>
    <xf numFmtId="0" fontId="6" fillId="11" borderId="0" xfId="2" applyFont="1" applyFill="1" applyBorder="1" applyAlignment="1">
      <alignment horizontal="left" vertical="center" wrapText="1"/>
    </xf>
    <xf numFmtId="0" fontId="6" fillId="11" borderId="23" xfId="2" applyFont="1" applyFill="1" applyBorder="1" applyAlignment="1">
      <alignment horizontal="left" vertical="center" wrapText="1"/>
    </xf>
    <xf numFmtId="0" fontId="6" fillId="11" borderId="24" xfId="2" applyFont="1" applyFill="1" applyBorder="1" applyAlignment="1">
      <alignment horizontal="left" wrapText="1"/>
    </xf>
    <xf numFmtId="0" fontId="6" fillId="11" borderId="25" xfId="2" applyFont="1" applyFill="1" applyBorder="1" applyAlignment="1">
      <alignment horizontal="left" wrapText="1"/>
    </xf>
    <xf numFmtId="0" fontId="6" fillId="11" borderId="26" xfId="2" applyFont="1" applyFill="1" applyBorder="1" applyAlignment="1">
      <alignment horizontal="left" wrapText="1"/>
    </xf>
    <xf numFmtId="0" fontId="0" fillId="8" borderId="27" xfId="0" applyFill="1" applyBorder="1" applyAlignment="1">
      <alignment horizontal="center"/>
    </xf>
    <xf numFmtId="0" fontId="0" fillId="8" borderId="28" xfId="0" applyFill="1" applyBorder="1" applyAlignment="1">
      <alignment horizontal="center"/>
    </xf>
    <xf numFmtId="0" fontId="0" fillId="8" borderId="29" xfId="0" applyFill="1" applyBorder="1" applyAlignment="1">
      <alignment horizontal="center"/>
    </xf>
    <xf numFmtId="0" fontId="4" fillId="5" borderId="27"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4" fillId="7" borderId="27" xfId="0" applyFont="1" applyFill="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8D5FB"/>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dis.ifas.ufl.edu/publication/fe1009" TargetMode="External"/><Relationship Id="rId2" Type="http://schemas.openxmlformats.org/officeDocument/2006/relationships/hyperlink" Target="https://edis.ifas.ufl.edu/publication/ae515" TargetMode="External"/><Relationship Id="rId1" Type="http://schemas.openxmlformats.org/officeDocument/2006/relationships/hyperlink" Target="https://pdec.ifas.ufl.edu/roadmap/WaterConserve_P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V48"/>
  <sheetViews>
    <sheetView showGridLines="0" tabSelected="1" zoomScale="108" zoomScaleNormal="108" workbookViewId="0">
      <selection activeCell="D12" sqref="D12"/>
    </sheetView>
  </sheetViews>
  <sheetFormatPr defaultColWidth="8.85546875" defaultRowHeight="18.75"/>
  <cols>
    <col min="1" max="1" width="11.28515625" style="6" customWidth="1"/>
    <col min="2" max="2" width="8.85546875" style="6"/>
    <col min="3" max="3" width="12.7109375" style="6" customWidth="1"/>
    <col min="4" max="4" width="27.140625" style="6" customWidth="1"/>
    <col min="5" max="5" width="32" style="6" customWidth="1"/>
    <col min="6" max="6" width="23.85546875" style="6" customWidth="1"/>
    <col min="7" max="7" width="21.140625" style="6" customWidth="1"/>
    <col min="8" max="8" width="26" style="6" customWidth="1"/>
    <col min="9" max="9" width="23" style="6" customWidth="1"/>
    <col min="10" max="10" width="25" style="6" customWidth="1"/>
    <col min="11" max="11" width="38" style="6" customWidth="1"/>
    <col min="12" max="16" width="8.85546875" style="6"/>
    <col min="17" max="17" width="15.42578125" style="6" customWidth="1"/>
    <col min="18" max="16384" width="8.85546875" style="6"/>
  </cols>
  <sheetData>
    <row r="4" spans="1:22" ht="19.5" thickBot="1"/>
    <row r="5" spans="1:22" ht="15" customHeight="1">
      <c r="A5" s="72" t="s">
        <v>17</v>
      </c>
      <c r="B5" s="73"/>
      <c r="C5" s="74"/>
      <c r="E5" s="81" t="s">
        <v>37</v>
      </c>
      <c r="F5" s="83">
        <v>5.03</v>
      </c>
      <c r="H5" s="91"/>
      <c r="I5" s="93"/>
      <c r="J5" s="93"/>
      <c r="O5" s="72" t="s">
        <v>26</v>
      </c>
      <c r="P5" s="73"/>
      <c r="Q5" s="74"/>
      <c r="R5" s="85">
        <v>4400</v>
      </c>
      <c r="S5" s="86"/>
    </row>
    <row r="6" spans="1:22" ht="27" customHeight="1" thickBot="1">
      <c r="A6" s="75"/>
      <c r="B6" s="76"/>
      <c r="C6" s="77"/>
      <c r="E6" s="82"/>
      <c r="F6" s="84"/>
      <c r="H6" s="91"/>
      <c r="I6" s="93"/>
      <c r="J6" s="93"/>
      <c r="O6" s="75"/>
      <c r="P6" s="76"/>
      <c r="Q6" s="77"/>
      <c r="R6" s="87"/>
      <c r="S6" s="88"/>
    </row>
    <row r="7" spans="1:22" ht="15" customHeight="1">
      <c r="A7" s="75"/>
      <c r="B7" s="76"/>
      <c r="C7" s="77"/>
      <c r="E7" s="91"/>
      <c r="F7" s="7"/>
      <c r="G7" s="7"/>
      <c r="L7" s="91"/>
      <c r="M7" s="92"/>
      <c r="O7" s="75"/>
      <c r="P7" s="76"/>
      <c r="Q7" s="77"/>
      <c r="R7" s="87"/>
      <c r="S7" s="88"/>
    </row>
    <row r="8" spans="1:22" ht="15" customHeight="1">
      <c r="A8" s="75"/>
      <c r="B8" s="76"/>
      <c r="C8" s="77"/>
      <c r="E8" s="91"/>
      <c r="F8" s="8"/>
      <c r="G8" s="7"/>
      <c r="L8" s="91"/>
      <c r="M8" s="92"/>
      <c r="O8" s="75"/>
      <c r="P8" s="76"/>
      <c r="Q8" s="77"/>
      <c r="R8" s="87"/>
      <c r="S8" s="88"/>
    </row>
    <row r="9" spans="1:22" ht="15" customHeight="1" thickBot="1">
      <c r="A9" s="75"/>
      <c r="B9" s="76"/>
      <c r="C9" s="77"/>
      <c r="E9" s="7"/>
      <c r="F9" s="9"/>
      <c r="G9" s="7"/>
      <c r="H9" s="60"/>
      <c r="J9" s="60"/>
      <c r="O9" s="78"/>
      <c r="P9" s="79"/>
      <c r="Q9" s="80"/>
      <c r="R9" s="89"/>
      <c r="S9" s="90"/>
    </row>
    <row r="10" spans="1:22" ht="19.5" customHeight="1" thickBot="1">
      <c r="A10" s="78"/>
      <c r="B10" s="79"/>
      <c r="C10" s="80"/>
      <c r="E10" s="7"/>
      <c r="F10" s="9"/>
      <c r="G10" s="7"/>
      <c r="H10" s="60"/>
      <c r="J10" s="60"/>
    </row>
    <row r="12" spans="1:22" ht="19.5" thickBot="1"/>
    <row r="13" spans="1:22">
      <c r="N13" s="61" t="s">
        <v>15</v>
      </c>
      <c r="O13" s="62"/>
      <c r="P13" s="62"/>
      <c r="Q13" s="62"/>
      <c r="R13" s="62"/>
      <c r="S13" s="62"/>
      <c r="T13" s="62"/>
      <c r="U13" s="62"/>
      <c r="V13" s="63"/>
    </row>
    <row r="14" spans="1:22" ht="19.5" thickBot="1">
      <c r="N14" s="64"/>
      <c r="O14" s="65"/>
      <c r="P14" s="65"/>
      <c r="Q14" s="65"/>
      <c r="R14" s="65"/>
      <c r="S14" s="65"/>
      <c r="T14" s="65"/>
      <c r="U14" s="65"/>
      <c r="V14" s="66"/>
    </row>
    <row r="15" spans="1:22" ht="75.75" customHeight="1" thickBot="1">
      <c r="B15" s="67" t="s">
        <v>0</v>
      </c>
      <c r="C15" s="68"/>
      <c r="D15" s="10" t="s">
        <v>14</v>
      </c>
      <c r="E15" s="11" t="s">
        <v>18</v>
      </c>
      <c r="F15" s="10" t="s">
        <v>33</v>
      </c>
      <c r="G15" s="10" t="s">
        <v>34</v>
      </c>
      <c r="H15" s="10" t="s">
        <v>35</v>
      </c>
      <c r="I15" s="10" t="s">
        <v>1</v>
      </c>
      <c r="J15" s="10" t="s">
        <v>2</v>
      </c>
      <c r="K15" s="11" t="s">
        <v>27</v>
      </c>
      <c r="L15" s="12"/>
      <c r="M15" s="12"/>
      <c r="N15" s="69" t="s">
        <v>16</v>
      </c>
      <c r="O15" s="70"/>
      <c r="P15" s="70"/>
      <c r="Q15" s="70"/>
      <c r="R15" s="70"/>
      <c r="S15" s="70"/>
      <c r="T15" s="70"/>
      <c r="U15" s="70"/>
      <c r="V15" s="71"/>
    </row>
    <row r="16" spans="1:22" ht="15" customHeight="1">
      <c r="B16" s="32" t="s">
        <v>3</v>
      </c>
      <c r="C16" s="33"/>
      <c r="D16" s="26">
        <v>2541</v>
      </c>
      <c r="E16" s="29">
        <v>2</v>
      </c>
      <c r="F16" s="26">
        <f>$R$5*E16</f>
        <v>8800</v>
      </c>
      <c r="G16" s="26">
        <f>(F16/1000)*D16</f>
        <v>22360.800000000003</v>
      </c>
      <c r="H16" s="17">
        <f>(G16/1000)*$F$5</f>
        <v>112.47482400000003</v>
      </c>
      <c r="I16" s="14">
        <f>FLOOR(G16/88000, 1)</f>
        <v>0</v>
      </c>
      <c r="J16" s="17">
        <f>(G16/1000)*2.6</f>
        <v>58.138080000000016</v>
      </c>
      <c r="K16" s="13"/>
      <c r="N16" s="57" t="s">
        <v>38</v>
      </c>
      <c r="O16" s="58"/>
      <c r="P16" s="58"/>
      <c r="Q16" s="58"/>
      <c r="R16" s="58"/>
      <c r="S16" s="58"/>
      <c r="T16" s="58"/>
      <c r="U16" s="58"/>
      <c r="V16" s="59"/>
    </row>
    <row r="17" spans="2:22">
      <c r="B17" s="22"/>
      <c r="C17" s="23"/>
      <c r="D17" s="27"/>
      <c r="E17" s="30"/>
      <c r="F17" s="27"/>
      <c r="G17" s="27"/>
      <c r="H17" s="15"/>
      <c r="I17" s="15"/>
      <c r="J17" s="18"/>
      <c r="K17" s="13"/>
      <c r="N17" s="43"/>
      <c r="O17" s="44"/>
      <c r="P17" s="44"/>
      <c r="Q17" s="44"/>
      <c r="R17" s="44"/>
      <c r="S17" s="44"/>
      <c r="T17" s="44"/>
      <c r="U17" s="44"/>
      <c r="V17" s="45"/>
    </row>
    <row r="18" spans="2:22" ht="19.5" thickBot="1">
      <c r="B18" s="24"/>
      <c r="C18" s="25"/>
      <c r="D18" s="28"/>
      <c r="E18" s="31"/>
      <c r="F18" s="28"/>
      <c r="G18" s="28"/>
      <c r="H18" s="16"/>
      <c r="I18" s="16"/>
      <c r="J18" s="19"/>
      <c r="K18" s="13"/>
      <c r="N18" s="52"/>
      <c r="O18" s="53"/>
      <c r="P18" s="53"/>
      <c r="Q18" s="53"/>
      <c r="R18" s="53"/>
      <c r="S18" s="53"/>
      <c r="T18" s="53"/>
      <c r="U18" s="53"/>
      <c r="V18" s="54"/>
    </row>
    <row r="19" spans="2:22" ht="19.5" customHeight="1">
      <c r="B19" s="32" t="s">
        <v>4</v>
      </c>
      <c r="C19" s="33"/>
      <c r="D19" s="26">
        <v>11913</v>
      </c>
      <c r="E19" s="29">
        <v>5</v>
      </c>
      <c r="F19" s="26">
        <f>$R$5*E19</f>
        <v>22000</v>
      </c>
      <c r="G19" s="26">
        <f>(F19/1000)*D19</f>
        <v>262086</v>
      </c>
      <c r="H19" s="17">
        <f>(G19/1000)*$F$5</f>
        <v>1318.29258</v>
      </c>
      <c r="I19" s="14">
        <f>FLOOR(G19/88000, 1)</f>
        <v>2</v>
      </c>
      <c r="J19" s="17">
        <f>(G19/1000)*2.6</f>
        <v>681.42360000000008</v>
      </c>
      <c r="K19" s="13"/>
      <c r="N19" s="49" t="s">
        <v>39</v>
      </c>
      <c r="O19" s="50"/>
      <c r="P19" s="50"/>
      <c r="Q19" s="50"/>
      <c r="R19" s="50"/>
      <c r="S19" s="50"/>
      <c r="T19" s="50"/>
      <c r="U19" s="50"/>
      <c r="V19" s="51"/>
    </row>
    <row r="20" spans="2:22" ht="18" customHeight="1">
      <c r="B20" s="22"/>
      <c r="C20" s="23"/>
      <c r="D20" s="27"/>
      <c r="E20" s="30"/>
      <c r="F20" s="27"/>
      <c r="G20" s="27"/>
      <c r="H20" s="15"/>
      <c r="I20" s="15"/>
      <c r="J20" s="18"/>
      <c r="K20" s="13"/>
      <c r="N20" s="43"/>
      <c r="O20" s="44"/>
      <c r="P20" s="44"/>
      <c r="Q20" s="44"/>
      <c r="R20" s="44"/>
      <c r="S20" s="44"/>
      <c r="T20" s="44"/>
      <c r="U20" s="44"/>
      <c r="V20" s="45"/>
    </row>
    <row r="21" spans="2:22" ht="21" customHeight="1" thickBot="1">
      <c r="B21" s="24"/>
      <c r="C21" s="25"/>
      <c r="D21" s="28"/>
      <c r="E21" s="31"/>
      <c r="F21" s="28"/>
      <c r="G21" s="28"/>
      <c r="H21" s="16"/>
      <c r="I21" s="16"/>
      <c r="J21" s="19"/>
      <c r="K21" s="13"/>
      <c r="N21" s="52"/>
      <c r="O21" s="53"/>
      <c r="P21" s="53"/>
      <c r="Q21" s="53"/>
      <c r="R21" s="53"/>
      <c r="S21" s="53"/>
      <c r="T21" s="53"/>
      <c r="U21" s="53"/>
      <c r="V21" s="54"/>
    </row>
    <row r="22" spans="2:22">
      <c r="B22" s="20" t="s">
        <v>5</v>
      </c>
      <c r="C22" s="21"/>
      <c r="D22" s="55">
        <v>12707</v>
      </c>
      <c r="E22" s="56">
        <v>2</v>
      </c>
      <c r="F22" s="26">
        <f t="shared" ref="F22" si="0">$R$5*E22</f>
        <v>8800</v>
      </c>
      <c r="G22" s="26">
        <f>(F22/1000)*D22</f>
        <v>111821.6</v>
      </c>
      <c r="H22" s="17">
        <f>(G22/1000)*$F$5</f>
        <v>562.46264800000006</v>
      </c>
      <c r="I22" s="14">
        <f t="shared" ref="I22" si="1">FLOOR(G22/88000, 1)</f>
        <v>1</v>
      </c>
      <c r="J22" s="17">
        <f t="shared" ref="J22" si="2">(G22/1000)*2.6</f>
        <v>290.73616000000004</v>
      </c>
      <c r="K22" s="13"/>
      <c r="N22" s="49" t="s">
        <v>40</v>
      </c>
      <c r="O22" s="50"/>
      <c r="P22" s="50"/>
      <c r="Q22" s="50"/>
      <c r="R22" s="50"/>
      <c r="S22" s="50"/>
      <c r="T22" s="50"/>
      <c r="U22" s="50"/>
      <c r="V22" s="51"/>
    </row>
    <row r="23" spans="2:22">
      <c r="B23" s="22"/>
      <c r="C23" s="23"/>
      <c r="D23" s="27"/>
      <c r="E23" s="30"/>
      <c r="F23" s="27"/>
      <c r="G23" s="27"/>
      <c r="H23" s="15"/>
      <c r="I23" s="15"/>
      <c r="J23" s="18"/>
      <c r="K23" s="13"/>
      <c r="N23" s="43"/>
      <c r="O23" s="44"/>
      <c r="P23" s="44"/>
      <c r="Q23" s="44"/>
      <c r="R23" s="44"/>
      <c r="S23" s="44"/>
      <c r="T23" s="44"/>
      <c r="U23" s="44"/>
      <c r="V23" s="45"/>
    </row>
    <row r="24" spans="2:22" ht="19.5" thickBot="1">
      <c r="B24" s="24"/>
      <c r="C24" s="25"/>
      <c r="D24" s="28"/>
      <c r="E24" s="31"/>
      <c r="F24" s="28"/>
      <c r="G24" s="28"/>
      <c r="H24" s="16"/>
      <c r="I24" s="16"/>
      <c r="J24" s="19"/>
      <c r="K24" s="13"/>
      <c r="N24" s="52"/>
      <c r="O24" s="53"/>
      <c r="P24" s="53"/>
      <c r="Q24" s="53"/>
      <c r="R24" s="53"/>
      <c r="S24" s="53"/>
      <c r="T24" s="53"/>
      <c r="U24" s="53"/>
      <c r="V24" s="54"/>
    </row>
    <row r="25" spans="2:22">
      <c r="B25" s="32" t="s">
        <v>6</v>
      </c>
      <c r="C25" s="33"/>
      <c r="D25" s="26">
        <v>16995</v>
      </c>
      <c r="E25" s="29">
        <v>10</v>
      </c>
      <c r="F25" s="26">
        <f t="shared" ref="F25" si="3">$R$5*E25</f>
        <v>44000</v>
      </c>
      <c r="G25" s="26">
        <f>(F25/1000)*D25</f>
        <v>747780</v>
      </c>
      <c r="H25" s="17">
        <f>(G25/1000)*$F$5</f>
        <v>3761.3334</v>
      </c>
      <c r="I25" s="14">
        <f t="shared" ref="I25" si="4">FLOOR(G25/88000, 1)</f>
        <v>8</v>
      </c>
      <c r="J25" s="17">
        <f t="shared" ref="J25" si="5">(G25/1000)*2.6</f>
        <v>1944.2280000000001</v>
      </c>
      <c r="K25" s="13"/>
      <c r="N25" s="49" t="s">
        <v>41</v>
      </c>
      <c r="O25" s="50"/>
      <c r="P25" s="50"/>
      <c r="Q25" s="50"/>
      <c r="R25" s="50"/>
      <c r="S25" s="50"/>
      <c r="T25" s="50"/>
      <c r="U25" s="50"/>
      <c r="V25" s="51"/>
    </row>
    <row r="26" spans="2:22">
      <c r="B26" s="22"/>
      <c r="C26" s="23"/>
      <c r="D26" s="27"/>
      <c r="E26" s="30"/>
      <c r="F26" s="27"/>
      <c r="G26" s="27"/>
      <c r="H26" s="15"/>
      <c r="I26" s="15"/>
      <c r="J26" s="18"/>
      <c r="K26" s="13"/>
      <c r="N26" s="43"/>
      <c r="O26" s="44"/>
      <c r="P26" s="44"/>
      <c r="Q26" s="44"/>
      <c r="R26" s="44"/>
      <c r="S26" s="44"/>
      <c r="T26" s="44"/>
      <c r="U26" s="44"/>
      <c r="V26" s="45"/>
    </row>
    <row r="27" spans="2:22" ht="19.5" thickBot="1">
      <c r="B27" s="24"/>
      <c r="C27" s="25"/>
      <c r="D27" s="28"/>
      <c r="E27" s="31"/>
      <c r="F27" s="28"/>
      <c r="G27" s="28"/>
      <c r="H27" s="16"/>
      <c r="I27" s="16"/>
      <c r="J27" s="19"/>
      <c r="K27" s="13"/>
      <c r="N27" s="52"/>
      <c r="O27" s="53"/>
      <c r="P27" s="53"/>
      <c r="Q27" s="53"/>
      <c r="R27" s="53"/>
      <c r="S27" s="53"/>
      <c r="T27" s="53"/>
      <c r="U27" s="53"/>
      <c r="V27" s="54"/>
    </row>
    <row r="28" spans="2:22">
      <c r="B28" s="32" t="s">
        <v>7</v>
      </c>
      <c r="C28" s="33"/>
      <c r="D28" s="26">
        <v>23668</v>
      </c>
      <c r="E28" s="29">
        <v>10</v>
      </c>
      <c r="F28" s="26">
        <f>$R$5*E28*K28</f>
        <v>11000</v>
      </c>
      <c r="G28" s="26">
        <f>(F28/1000)*D28</f>
        <v>260348</v>
      </c>
      <c r="H28" s="17">
        <f>(G28/1000)*$F$5</f>
        <v>1309.5504400000002</v>
      </c>
      <c r="I28" s="14">
        <f t="shared" ref="I28" si="6">FLOOR(G28/88000, 1)</f>
        <v>2</v>
      </c>
      <c r="J28" s="17">
        <f t="shared" ref="J28" si="7">(G28/1000)*2.6</f>
        <v>676.90480000000002</v>
      </c>
      <c r="K28" s="40">
        <v>0.25</v>
      </c>
      <c r="N28" s="43" t="s">
        <v>42</v>
      </c>
      <c r="O28" s="44"/>
      <c r="P28" s="44"/>
      <c r="Q28" s="44"/>
      <c r="R28" s="44"/>
      <c r="S28" s="44"/>
      <c r="T28" s="44"/>
      <c r="U28" s="44"/>
      <c r="V28" s="45"/>
    </row>
    <row r="29" spans="2:22">
      <c r="B29" s="22"/>
      <c r="C29" s="23"/>
      <c r="D29" s="27"/>
      <c r="E29" s="30"/>
      <c r="F29" s="27"/>
      <c r="G29" s="27"/>
      <c r="H29" s="15"/>
      <c r="I29" s="15"/>
      <c r="J29" s="18"/>
      <c r="K29" s="41"/>
      <c r="N29" s="43"/>
      <c r="O29" s="44"/>
      <c r="P29" s="44"/>
      <c r="Q29" s="44"/>
      <c r="R29" s="44"/>
      <c r="S29" s="44"/>
      <c r="T29" s="44"/>
      <c r="U29" s="44"/>
      <c r="V29" s="45"/>
    </row>
    <row r="30" spans="2:22" ht="19.5" thickBot="1">
      <c r="B30" s="24"/>
      <c r="C30" s="25"/>
      <c r="D30" s="28"/>
      <c r="E30" s="31"/>
      <c r="F30" s="28"/>
      <c r="G30" s="28"/>
      <c r="H30" s="16"/>
      <c r="I30" s="16"/>
      <c r="J30" s="19"/>
      <c r="K30" s="42"/>
      <c r="N30" s="46"/>
      <c r="O30" s="47"/>
      <c r="P30" s="47"/>
      <c r="Q30" s="47"/>
      <c r="R30" s="47"/>
      <c r="S30" s="47"/>
      <c r="T30" s="47"/>
      <c r="U30" s="47"/>
      <c r="V30" s="48"/>
    </row>
    <row r="31" spans="2:22" ht="24" customHeight="1">
      <c r="B31" s="32" t="s">
        <v>8</v>
      </c>
      <c r="C31" s="33"/>
      <c r="D31" s="26">
        <v>2859</v>
      </c>
      <c r="E31" s="29">
        <v>2</v>
      </c>
      <c r="F31" s="26">
        <f t="shared" ref="F31" si="8">$R$5*E31</f>
        <v>8800</v>
      </c>
      <c r="G31" s="26">
        <f>(F31/1000)*D31</f>
        <v>25159.200000000001</v>
      </c>
      <c r="H31" s="17">
        <f>(G31/1000)*$F$5</f>
        <v>126.55077600000001</v>
      </c>
      <c r="I31" s="14">
        <f t="shared" ref="I31" si="9">FLOOR(G31/88000, 1)</f>
        <v>0</v>
      </c>
      <c r="J31" s="17">
        <f t="shared" ref="J31" si="10">(G31/1000)*2.6</f>
        <v>65.413920000000005</v>
      </c>
      <c r="K31" s="13"/>
    </row>
    <row r="32" spans="2:22" ht="24" customHeight="1">
      <c r="B32" s="22"/>
      <c r="C32" s="23"/>
      <c r="D32" s="27"/>
      <c r="E32" s="30"/>
      <c r="F32" s="27"/>
      <c r="G32" s="27"/>
      <c r="H32" s="15"/>
      <c r="I32" s="15"/>
      <c r="J32" s="18"/>
      <c r="K32" s="13"/>
    </row>
    <row r="33" spans="2:11" ht="23.25" customHeight="1" thickBot="1">
      <c r="B33" s="24"/>
      <c r="C33" s="25"/>
      <c r="D33" s="28"/>
      <c r="E33" s="31"/>
      <c r="F33" s="28"/>
      <c r="G33" s="28"/>
      <c r="H33" s="16"/>
      <c r="I33" s="16"/>
      <c r="J33" s="19"/>
      <c r="K33" s="13"/>
    </row>
    <row r="34" spans="2:11">
      <c r="B34" s="32" t="s">
        <v>9</v>
      </c>
      <c r="C34" s="33"/>
      <c r="D34" s="26">
        <v>2224</v>
      </c>
      <c r="E34" s="29">
        <v>2</v>
      </c>
      <c r="F34" s="26">
        <f t="shared" ref="F34" si="11">$R$5*E34</f>
        <v>8800</v>
      </c>
      <c r="G34" s="26">
        <f>(F34/1000)*D34</f>
        <v>19571.2</v>
      </c>
      <c r="H34" s="17">
        <f>(G34/1000)*$F$5</f>
        <v>98.44313600000001</v>
      </c>
      <c r="I34" s="14">
        <f t="shared" ref="I34" si="12">FLOOR(G34/88000, 1)</f>
        <v>0</v>
      </c>
      <c r="J34" s="17">
        <f t="shared" ref="J34" si="13">(G34/1000)*2.6</f>
        <v>50.885120000000008</v>
      </c>
      <c r="K34" s="13"/>
    </row>
    <row r="35" spans="2:11">
      <c r="B35" s="22"/>
      <c r="C35" s="23"/>
      <c r="D35" s="27"/>
      <c r="E35" s="30"/>
      <c r="F35" s="27"/>
      <c r="G35" s="27"/>
      <c r="H35" s="15"/>
      <c r="I35" s="15"/>
      <c r="J35" s="18"/>
      <c r="K35" s="13"/>
    </row>
    <row r="36" spans="2:11" ht="19.5" thickBot="1">
      <c r="B36" s="24"/>
      <c r="C36" s="25"/>
      <c r="D36" s="28"/>
      <c r="E36" s="31"/>
      <c r="F36" s="28"/>
      <c r="G36" s="28"/>
      <c r="H36" s="16"/>
      <c r="I36" s="16"/>
      <c r="J36" s="19"/>
      <c r="K36" s="13"/>
    </row>
    <row r="37" spans="2:11">
      <c r="B37" s="34" t="s">
        <v>10</v>
      </c>
      <c r="C37" s="35"/>
      <c r="D37" s="26">
        <v>10483</v>
      </c>
      <c r="E37" s="29">
        <v>2</v>
      </c>
      <c r="F37" s="26">
        <f t="shared" ref="F37" si="14">$R$5*E37</f>
        <v>8800</v>
      </c>
      <c r="G37" s="26">
        <f>(F37/1000)*D37</f>
        <v>92250.400000000009</v>
      </c>
      <c r="H37" s="17">
        <f>(G37/1000)*$F$5</f>
        <v>464.01951200000008</v>
      </c>
      <c r="I37" s="14">
        <f t="shared" ref="I37" si="15">FLOOR(G37/88000, 1)</f>
        <v>1</v>
      </c>
      <c r="J37" s="17">
        <f t="shared" ref="J37" si="16">(G37/1000)*2.6</f>
        <v>239.85104000000004</v>
      </c>
      <c r="K37" s="13"/>
    </row>
    <row r="38" spans="2:11">
      <c r="B38" s="36"/>
      <c r="C38" s="37"/>
      <c r="D38" s="27"/>
      <c r="E38" s="30"/>
      <c r="F38" s="27"/>
      <c r="G38" s="27"/>
      <c r="H38" s="15"/>
      <c r="I38" s="15"/>
      <c r="J38" s="18"/>
      <c r="K38" s="13"/>
    </row>
    <row r="39" spans="2:11" ht="19.5" thickBot="1">
      <c r="B39" s="38"/>
      <c r="C39" s="39"/>
      <c r="D39" s="28"/>
      <c r="E39" s="31"/>
      <c r="F39" s="28"/>
      <c r="G39" s="28"/>
      <c r="H39" s="16"/>
      <c r="I39" s="16"/>
      <c r="J39" s="19"/>
      <c r="K39" s="13"/>
    </row>
    <row r="40" spans="2:11">
      <c r="B40" s="32" t="s">
        <v>11</v>
      </c>
      <c r="C40" s="33"/>
      <c r="D40" s="26">
        <v>22555</v>
      </c>
      <c r="E40" s="29">
        <v>2</v>
      </c>
      <c r="F40" s="26">
        <f t="shared" ref="F40" si="17">$R$5*E40</f>
        <v>8800</v>
      </c>
      <c r="G40" s="26">
        <f>(F40/1000)*D40</f>
        <v>198484.00000000003</v>
      </c>
      <c r="H40" s="17">
        <f>(G40/1000)*$F$5</f>
        <v>998.37452000000019</v>
      </c>
      <c r="I40" s="14">
        <f t="shared" ref="I40" si="18">FLOOR(G40/88000, 1)</f>
        <v>2</v>
      </c>
      <c r="J40" s="17">
        <f t="shared" ref="J40" si="19">(G40/1000)*2.6</f>
        <v>516.05840000000012</v>
      </c>
      <c r="K40" s="13"/>
    </row>
    <row r="41" spans="2:11">
      <c r="B41" s="22"/>
      <c r="C41" s="23"/>
      <c r="D41" s="27"/>
      <c r="E41" s="30"/>
      <c r="F41" s="27"/>
      <c r="G41" s="27"/>
      <c r="H41" s="15"/>
      <c r="I41" s="15"/>
      <c r="J41" s="18"/>
      <c r="K41" s="13"/>
    </row>
    <row r="42" spans="2:11" ht="19.5" thickBot="1">
      <c r="B42" s="24"/>
      <c r="C42" s="25"/>
      <c r="D42" s="28"/>
      <c r="E42" s="31"/>
      <c r="F42" s="28"/>
      <c r="G42" s="28"/>
      <c r="H42" s="16"/>
      <c r="I42" s="16"/>
      <c r="J42" s="19"/>
      <c r="K42" s="13"/>
    </row>
    <row r="43" spans="2:11">
      <c r="B43" s="32" t="s">
        <v>12</v>
      </c>
      <c r="C43" s="33"/>
      <c r="D43" s="26">
        <v>8259</v>
      </c>
      <c r="E43" s="29">
        <v>2</v>
      </c>
      <c r="F43" s="26">
        <f t="shared" ref="F43" si="20">$R$5*E43</f>
        <v>8800</v>
      </c>
      <c r="G43" s="26">
        <f>(F43/1000)*D43</f>
        <v>72679.200000000012</v>
      </c>
      <c r="H43" s="17">
        <f>(G43/1000)*$F$5</f>
        <v>365.57637600000004</v>
      </c>
      <c r="I43" s="14">
        <f t="shared" ref="I43" si="21">FLOOR(G43/88000, 1)</f>
        <v>0</v>
      </c>
      <c r="J43" s="17">
        <f t="shared" ref="J43" si="22">(G43/1000)*2.6</f>
        <v>188.96592000000004</v>
      </c>
      <c r="K43" s="13"/>
    </row>
    <row r="44" spans="2:11">
      <c r="B44" s="22"/>
      <c r="C44" s="23"/>
      <c r="D44" s="27"/>
      <c r="E44" s="30"/>
      <c r="F44" s="27"/>
      <c r="G44" s="27"/>
      <c r="H44" s="15"/>
      <c r="I44" s="15"/>
      <c r="J44" s="18"/>
      <c r="K44" s="13"/>
    </row>
    <row r="45" spans="2:11" ht="19.5" thickBot="1">
      <c r="B45" s="24"/>
      <c r="C45" s="25"/>
      <c r="D45" s="28"/>
      <c r="E45" s="31"/>
      <c r="F45" s="28"/>
      <c r="G45" s="28"/>
      <c r="H45" s="16"/>
      <c r="I45" s="16"/>
      <c r="J45" s="19"/>
      <c r="K45" s="13"/>
    </row>
    <row r="46" spans="2:11">
      <c r="B46" s="20" t="s">
        <v>13</v>
      </c>
      <c r="C46" s="21"/>
      <c r="D46" s="26">
        <v>5718</v>
      </c>
      <c r="E46" s="29">
        <v>2</v>
      </c>
      <c r="F46" s="26">
        <f t="shared" ref="F46" si="23">$R$5*E46</f>
        <v>8800</v>
      </c>
      <c r="G46" s="26">
        <f>(F46/1000)*D46</f>
        <v>50318.400000000001</v>
      </c>
      <c r="H46" s="17">
        <f>(G46/1000)*$F$5</f>
        <v>253.10155200000003</v>
      </c>
      <c r="I46" s="14">
        <f t="shared" ref="I46" si="24">FLOOR(G46/88000, 1)</f>
        <v>0</v>
      </c>
      <c r="J46" s="17">
        <f t="shared" ref="J46" si="25">(G46/1000)*2.6</f>
        <v>130.82784000000001</v>
      </c>
      <c r="K46" s="13"/>
    </row>
    <row r="47" spans="2:11">
      <c r="B47" s="22"/>
      <c r="C47" s="23"/>
      <c r="D47" s="27"/>
      <c r="E47" s="30"/>
      <c r="F47" s="27"/>
      <c r="G47" s="27"/>
      <c r="H47" s="15"/>
      <c r="I47" s="15"/>
      <c r="J47" s="18"/>
      <c r="K47" s="13"/>
    </row>
    <row r="48" spans="2:11" ht="19.5" thickBot="1">
      <c r="B48" s="24"/>
      <c r="C48" s="25"/>
      <c r="D48" s="28"/>
      <c r="E48" s="31"/>
      <c r="F48" s="28"/>
      <c r="G48" s="28"/>
      <c r="H48" s="16"/>
      <c r="I48" s="16"/>
      <c r="J48" s="19"/>
      <c r="K48" s="13"/>
    </row>
  </sheetData>
  <mergeCells count="109">
    <mergeCell ref="H9:H10"/>
    <mergeCell ref="N13:V14"/>
    <mergeCell ref="B15:C15"/>
    <mergeCell ref="N15:V15"/>
    <mergeCell ref="A5:C10"/>
    <mergeCell ref="E5:E6"/>
    <mergeCell ref="F5:F6"/>
    <mergeCell ref="O5:Q9"/>
    <mergeCell ref="R5:S9"/>
    <mergeCell ref="E7:E8"/>
    <mergeCell ref="L7:L8"/>
    <mergeCell ref="M7:M8"/>
    <mergeCell ref="H5:H6"/>
    <mergeCell ref="I5:J6"/>
    <mergeCell ref="J9:J10"/>
    <mergeCell ref="I16:I18"/>
    <mergeCell ref="J16:J18"/>
    <mergeCell ref="N16:V18"/>
    <mergeCell ref="B19:C21"/>
    <mergeCell ref="D19:D21"/>
    <mergeCell ref="E19:E21"/>
    <mergeCell ref="F19:F21"/>
    <mergeCell ref="G19:G21"/>
    <mergeCell ref="H19:H21"/>
    <mergeCell ref="I19:I21"/>
    <mergeCell ref="B16:C18"/>
    <mergeCell ref="D16:D18"/>
    <mergeCell ref="E16:E18"/>
    <mergeCell ref="F16:F18"/>
    <mergeCell ref="G16:G18"/>
    <mergeCell ref="H16:H18"/>
    <mergeCell ref="J19:J21"/>
    <mergeCell ref="N19:V21"/>
    <mergeCell ref="B22:C24"/>
    <mergeCell ref="D22:D24"/>
    <mergeCell ref="E22:E24"/>
    <mergeCell ref="F22:F24"/>
    <mergeCell ref="G22:G24"/>
    <mergeCell ref="H22:H24"/>
    <mergeCell ref="I22:I24"/>
    <mergeCell ref="J22:J24"/>
    <mergeCell ref="N22:V24"/>
    <mergeCell ref="B25:C27"/>
    <mergeCell ref="D25:D27"/>
    <mergeCell ref="E25:E27"/>
    <mergeCell ref="F25:F27"/>
    <mergeCell ref="G25:G27"/>
    <mergeCell ref="H25:H27"/>
    <mergeCell ref="I25:I27"/>
    <mergeCell ref="J25:J27"/>
    <mergeCell ref="N25:V27"/>
    <mergeCell ref="I28:I30"/>
    <mergeCell ref="J28:J30"/>
    <mergeCell ref="K28:K30"/>
    <mergeCell ref="N28:V30"/>
    <mergeCell ref="B31:C33"/>
    <mergeCell ref="D31:D33"/>
    <mergeCell ref="E31:E33"/>
    <mergeCell ref="F31:F33"/>
    <mergeCell ref="G31:G33"/>
    <mergeCell ref="H31:H33"/>
    <mergeCell ref="B28:C30"/>
    <mergeCell ref="D28:D30"/>
    <mergeCell ref="E28:E30"/>
    <mergeCell ref="F28:F30"/>
    <mergeCell ref="G28:G30"/>
    <mergeCell ref="H28:H30"/>
    <mergeCell ref="I31:I33"/>
    <mergeCell ref="J31:J33"/>
    <mergeCell ref="B34:C36"/>
    <mergeCell ref="D34:D36"/>
    <mergeCell ref="E34:E36"/>
    <mergeCell ref="F34:F36"/>
    <mergeCell ref="G34:G36"/>
    <mergeCell ref="H34:H36"/>
    <mergeCell ref="I34:I36"/>
    <mergeCell ref="J34:J36"/>
    <mergeCell ref="F40:F42"/>
    <mergeCell ref="G40:G42"/>
    <mergeCell ref="H40:H42"/>
    <mergeCell ref="I40:I42"/>
    <mergeCell ref="J40:J42"/>
    <mergeCell ref="B37:C39"/>
    <mergeCell ref="D37:D39"/>
    <mergeCell ref="E37:E39"/>
    <mergeCell ref="F37:F39"/>
    <mergeCell ref="G37:G39"/>
    <mergeCell ref="H37:H39"/>
    <mergeCell ref="I37:I39"/>
    <mergeCell ref="J37:J39"/>
    <mergeCell ref="B40:C42"/>
    <mergeCell ref="D40:D42"/>
    <mergeCell ref="E40:E42"/>
    <mergeCell ref="I43:I45"/>
    <mergeCell ref="J43:J45"/>
    <mergeCell ref="B46:C48"/>
    <mergeCell ref="D46:D48"/>
    <mergeCell ref="E46:E48"/>
    <mergeCell ref="F46:F48"/>
    <mergeCell ref="G46:G48"/>
    <mergeCell ref="H46:H48"/>
    <mergeCell ref="I46:I48"/>
    <mergeCell ref="J46:J48"/>
    <mergeCell ref="B43:C45"/>
    <mergeCell ref="D43:D45"/>
    <mergeCell ref="E43:E45"/>
    <mergeCell ref="F43:F45"/>
    <mergeCell ref="G43:G45"/>
    <mergeCell ref="H43:H45"/>
  </mergeCells>
  <phoneticPr fontId="7" type="noConversion"/>
  <dataValidations count="2">
    <dataValidation type="list" allowBlank="1" showInputMessage="1" showErrorMessage="1" sqref="F9:F10" xr:uid="{00000000-0002-0000-0000-000000000000}">
      <formula1>County</formula1>
    </dataValidation>
    <dataValidation type="list" allowBlank="1" showInputMessage="1" showErrorMessage="1" sqref="I9:J10 I5:J6" xr:uid="{00000000-0002-0000-0000-000001000000}">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
  <sheetViews>
    <sheetView showGridLines="0" workbookViewId="0">
      <selection activeCell="A3" sqref="A3:D3"/>
    </sheetView>
  </sheetViews>
  <sheetFormatPr defaultColWidth="8.85546875" defaultRowHeight="15"/>
  <cols>
    <col min="1" max="4" width="15.7109375" customWidth="1"/>
    <col min="5" max="5" width="31.140625" bestFit="1" customWidth="1"/>
    <col min="6" max="9" width="15.7109375" customWidth="1"/>
  </cols>
  <sheetData>
    <row r="1" spans="1:14" ht="15.75" thickBot="1"/>
    <row r="2" spans="1:14" ht="51.75" customHeight="1" thickBot="1">
      <c r="A2" s="112"/>
      <c r="B2" s="113"/>
      <c r="C2" s="113"/>
      <c r="D2" s="113"/>
      <c r="E2" s="1" t="s">
        <v>19</v>
      </c>
      <c r="F2" s="113"/>
      <c r="G2" s="113"/>
      <c r="H2" s="113"/>
      <c r="I2" s="114"/>
      <c r="K2" s="103" t="s">
        <v>28</v>
      </c>
      <c r="L2" s="104"/>
      <c r="M2" s="104"/>
      <c r="N2" s="105"/>
    </row>
    <row r="3" spans="1:14" ht="99.95" customHeight="1" thickBot="1">
      <c r="A3" s="115" t="s">
        <v>36</v>
      </c>
      <c r="B3" s="96"/>
      <c r="C3" s="96"/>
      <c r="D3" s="96"/>
      <c r="E3" s="2">
        <f>SUM(Calculator!G16:G48)</f>
        <v>1862858.7999999996</v>
      </c>
      <c r="F3" s="96" t="s">
        <v>23</v>
      </c>
      <c r="G3" s="96"/>
      <c r="H3" s="96"/>
      <c r="I3" s="97"/>
      <c r="K3" s="106" t="s">
        <v>29</v>
      </c>
      <c r="L3" s="107"/>
      <c r="M3" s="107"/>
      <c r="N3" s="108"/>
    </row>
    <row r="4" spans="1:14" ht="99.95" customHeight="1" thickBot="1">
      <c r="A4" s="116" t="s">
        <v>20</v>
      </c>
      <c r="B4" s="98"/>
      <c r="C4" s="98"/>
      <c r="D4" s="98"/>
      <c r="E4" s="3">
        <f>SUM(Calculator!I16:I48)</f>
        <v>16</v>
      </c>
      <c r="F4" s="98" t="s">
        <v>24</v>
      </c>
      <c r="G4" s="98"/>
      <c r="H4" s="98"/>
      <c r="I4" s="99"/>
      <c r="K4" s="106" t="s">
        <v>30</v>
      </c>
      <c r="L4" s="107"/>
      <c r="M4" s="107"/>
      <c r="N4" s="108"/>
    </row>
    <row r="5" spans="1:14" ht="99.95" customHeight="1" thickBot="1">
      <c r="A5" s="117" t="s">
        <v>21</v>
      </c>
      <c r="B5" s="100"/>
      <c r="C5" s="100"/>
      <c r="D5" s="100"/>
      <c r="E5" s="4">
        <f>SUM(Calculator!H16:H48)</f>
        <v>9370.1797640000004</v>
      </c>
      <c r="F5" s="100" t="s">
        <v>32</v>
      </c>
      <c r="G5" s="100"/>
      <c r="H5" s="100"/>
      <c r="I5" s="101"/>
      <c r="K5" s="109" t="s">
        <v>31</v>
      </c>
      <c r="L5" s="110"/>
      <c r="M5" s="110"/>
      <c r="N5" s="111"/>
    </row>
    <row r="6" spans="1:14" ht="99.95" customHeight="1" thickBot="1">
      <c r="A6" s="94" t="s">
        <v>22</v>
      </c>
      <c r="B6" s="95"/>
      <c r="C6" s="95"/>
      <c r="D6" s="95"/>
      <c r="E6" s="5">
        <f>SUM(Calculator!J16:J48)</f>
        <v>4843.4328800000003</v>
      </c>
      <c r="F6" s="95" t="s">
        <v>25</v>
      </c>
      <c r="G6" s="95"/>
      <c r="H6" s="95"/>
      <c r="I6" s="102"/>
    </row>
  </sheetData>
  <mergeCells count="14">
    <mergeCell ref="K2:N2"/>
    <mergeCell ref="K3:N3"/>
    <mergeCell ref="K4:N4"/>
    <mergeCell ref="K5:N5"/>
    <mergeCell ref="A2:D2"/>
    <mergeCell ref="F2:I2"/>
    <mergeCell ref="A3:D3"/>
    <mergeCell ref="A4:D4"/>
    <mergeCell ref="A5:D5"/>
    <mergeCell ref="A6:D6"/>
    <mergeCell ref="F3:I3"/>
    <mergeCell ref="F4:I4"/>
    <mergeCell ref="F5:I5"/>
    <mergeCell ref="F6:I6"/>
  </mergeCells>
  <phoneticPr fontId="7" type="noConversion"/>
  <hyperlinks>
    <hyperlink ref="K3:N3" r:id="rId1" display="● Initiative #2 Water Conservation Plan of Action" xr:uid="{00000000-0004-0000-0200-000000000000}"/>
    <hyperlink ref="K4:N4" r:id="rId2" display="● Estimated Water Savings Potential of Florida-Friendly Landscaping Activities" xr:uid="{00000000-0004-0000-0200-000001000000}"/>
    <hyperlink ref="K5:N5" r:id="rId3" display="● Estimating Benefits of Residential Outdoor Water Conservation: A Step-by-Step Guide" xr:uid="{00000000-0004-0000-02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Impact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Huynh, Mary</dc:creator>
  <cp:keywords/>
  <dc:description/>
  <cp:lastModifiedBy>Messina,William A,JR</cp:lastModifiedBy>
  <cp:revision/>
  <dcterms:created xsi:type="dcterms:W3CDTF">2024-04-15T04:32:36Z</dcterms:created>
  <dcterms:modified xsi:type="dcterms:W3CDTF">2024-11-13T22:08:50Z</dcterms:modified>
  <cp:category/>
  <cp:contentStatus/>
</cp:coreProperties>
</file>